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60" yWindow="-135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2'!$A$1:$I$38</definedName>
  </definedNames>
  <calcPr calcId="125725"/>
</workbook>
</file>

<file path=xl/calcChain.xml><?xml version="1.0" encoding="utf-8"?>
<calcChain xmlns="http://schemas.openxmlformats.org/spreadsheetml/2006/main">
  <c r="D7" i="2"/>
  <c r="D8"/>
  <c r="D6"/>
  <c r="F6"/>
  <c r="G7" l="1"/>
  <c r="H7" s="1"/>
  <c r="G8"/>
  <c r="H8" s="1"/>
  <c r="G6"/>
  <c r="H6" s="1"/>
  <c r="E6"/>
  <c r="E8"/>
  <c r="E7"/>
  <c r="AO5" l="1"/>
  <c r="AQ10"/>
  <c r="AP10"/>
  <c r="AO6"/>
  <c r="AO4"/>
  <c r="AN6"/>
  <c r="J38" i="1"/>
  <c r="J34"/>
  <c r="I70"/>
  <c r="M39" s="1"/>
  <c r="L38"/>
  <c r="M38" s="1"/>
  <c r="H70"/>
  <c r="L34"/>
  <c r="M34" s="1"/>
  <c r="H68"/>
  <c r="K38"/>
  <c r="K34"/>
  <c r="I68"/>
  <c r="K39" s="1"/>
  <c r="M37"/>
  <c r="M33"/>
  <c r="K37"/>
  <c r="K33"/>
  <c r="D65"/>
  <c r="C65"/>
  <c r="C68"/>
  <c r="D68"/>
  <c r="H42"/>
  <c r="C66"/>
  <c r="I42" s="1"/>
  <c r="D66"/>
  <c r="I43" s="1"/>
  <c r="I33"/>
  <c r="H30"/>
  <c r="I30" s="1"/>
  <c r="I29"/>
  <c r="H26"/>
  <c r="I26" s="1"/>
  <c r="I23"/>
  <c r="H22"/>
  <c r="I25"/>
  <c r="D64"/>
  <c r="G55" s="1"/>
  <c r="F54"/>
  <c r="C64"/>
  <c r="G54" s="1"/>
  <c r="F50"/>
  <c r="G50" s="1"/>
  <c r="F46"/>
  <c r="G46" s="1"/>
  <c r="F42"/>
  <c r="G42" s="1"/>
  <c r="G39"/>
  <c r="F38"/>
  <c r="G38" s="1"/>
  <c r="F34"/>
  <c r="G34" s="1"/>
  <c r="F30"/>
  <c r="G30" s="1"/>
  <c r="F26"/>
  <c r="G26" s="1"/>
  <c r="I64"/>
  <c r="H64"/>
  <c r="F22"/>
  <c r="G22" s="1"/>
  <c r="I11"/>
  <c r="I7"/>
  <c r="G11"/>
  <c r="G7"/>
  <c r="H10"/>
  <c r="I10" s="1"/>
  <c r="F10"/>
  <c r="G10" s="1"/>
  <c r="H6"/>
  <c r="I6" s="1"/>
  <c r="F6"/>
  <c r="G6" s="1"/>
  <c r="I19"/>
  <c r="G19"/>
  <c r="I18"/>
  <c r="F18"/>
  <c r="G18" s="1"/>
  <c r="I15"/>
  <c r="G15"/>
  <c r="I14"/>
  <c r="F14"/>
  <c r="G14" s="1"/>
  <c r="E55"/>
  <c r="D54"/>
  <c r="E54" s="1"/>
  <c r="E51"/>
  <c r="D50"/>
  <c r="E50"/>
  <c r="E47"/>
  <c r="D46"/>
  <c r="E46" s="1"/>
  <c r="E43"/>
  <c r="D42"/>
  <c r="E42" s="1"/>
  <c r="E39"/>
  <c r="D38"/>
  <c r="E38" s="1"/>
  <c r="E35"/>
  <c r="D34"/>
  <c r="E34"/>
  <c r="E31"/>
  <c r="D30"/>
  <c r="E30" s="1"/>
  <c r="E27"/>
  <c r="D26"/>
  <c r="E26" s="1"/>
  <c r="E23"/>
  <c r="D22"/>
  <c r="E22" s="1"/>
  <c r="E19"/>
  <c r="D18"/>
  <c r="E18" s="1"/>
  <c r="E15"/>
  <c r="D14"/>
  <c r="E14" s="1"/>
  <c r="E11"/>
  <c r="D10"/>
  <c r="E10"/>
  <c r="E7"/>
  <c r="D6"/>
  <c r="E6" s="1"/>
  <c r="C55"/>
  <c r="B54"/>
  <c r="C54" s="1"/>
  <c r="C51"/>
  <c r="B50"/>
  <c r="C50" s="1"/>
  <c r="C47"/>
  <c r="B46"/>
  <c r="C46" s="1"/>
  <c r="C43"/>
  <c r="B42"/>
  <c r="C42" s="1"/>
  <c r="C39"/>
  <c r="B38"/>
  <c r="C38"/>
  <c r="C35"/>
  <c r="B34"/>
  <c r="C34" s="1"/>
  <c r="C31"/>
  <c r="B30"/>
  <c r="C30" s="1"/>
  <c r="C27"/>
  <c r="B26"/>
  <c r="C26" s="1"/>
  <c r="C23"/>
  <c r="B22"/>
  <c r="C22"/>
  <c r="C19"/>
  <c r="B18"/>
  <c r="C18" s="1"/>
  <c r="C15"/>
  <c r="B14"/>
  <c r="C14" s="1"/>
  <c r="C11"/>
  <c r="B10"/>
  <c r="C10" s="1"/>
  <c r="C7"/>
  <c r="B6"/>
  <c r="C6" s="1"/>
  <c r="AN5" i="2"/>
  <c r="AN4"/>
  <c r="G43" i="1"/>
  <c r="G51"/>
  <c r="AP4" i="2"/>
  <c r="AP5"/>
  <c r="G35" i="1" l="1"/>
  <c r="M35"/>
  <c r="G23"/>
  <c r="I22"/>
  <c r="I27"/>
  <c r="I35"/>
  <c r="G27"/>
  <c r="G31"/>
  <c r="I39"/>
  <c r="K35"/>
  <c r="AP12" i="2"/>
  <c r="AP6"/>
  <c r="G47" i="1"/>
  <c r="I31"/>
  <c r="I34"/>
  <c r="I38"/>
</calcChain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<sst xmlns="http://schemas.openxmlformats.org/spreadsheetml/2006/main" count="90" uniqueCount="40">
  <si>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</si>
  <si>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</si>
  <si>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</si>
  <si>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</si>
  <si>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</si>
  <si>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</si>
  <si>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</si>
  <si>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</si>
  <si>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</si>
  <si>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</si>
  <si>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</si>
  <si>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</si>
  <si>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</si>
  <si>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</si>
  <si>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</si>
  <si>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</si>
  <si>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</si>
  <si>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</si>
  <si>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</si>
  <si>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</si>
  <si>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</si>
  <si>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</si>
  <si>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</si>
  <si>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</si>
  <si>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</si>
  <si>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</si>
  <si>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</si>
  <si>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</si>
  <si>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</si>
  <si>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</si>
  <si>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</si>
  <si>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</si>
  <si>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</si>
  <si>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</si>
  <si>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</si>
  <si>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</si>
  <si>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ΓΙΑ ΤΑ ΧΡΟΝΙΑ 2012-2014</t>
  </si>
  <si>
    <t>Μεταβολή  
2013-2014</t>
  </si>
  <si>
    <t>Μεταβολή  2012-2013</t>
  </si>
  <si>
    <t>ΠΙΝΑΚΑΣ 2: ΕΓΓΕΓΡΑΜΜΕΝΗ ΑΝΕΡΓΙΑ ΚΑΤΑ ΦΥΛΟ ΤΟΝ ΙΟΥΝΙΟ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</si>
</sst>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3" fontId="4" fillId="0" borderId="8" xfId="0" applyNumberFormat="1" applyFont="1" applyBorder="1"/>
    <xf numFmtId="164" fontId="4" fillId="0" borderId="9" xfId="0" applyNumberFormat="1" applyFont="1" applyBorder="1"/>
    <xf numFmtId="3" fontId="4" fillId="0" borderId="0" xfId="0" applyNumberFormat="1" applyFont="1" applyBorder="1"/>
    <xf numFmtId="0" fontId="2" fillId="0" borderId="10" xfId="0" applyFont="1" applyBorder="1"/>
    <xf numFmtId="164" fontId="4" fillId="0" borderId="11" xfId="0" applyNumberFormat="1" applyFont="1" applyBorder="1"/>
    <xf numFmtId="3" fontId="4" fillId="0" borderId="12" xfId="0" applyNumberFormat="1" applyFont="1" applyBorder="1"/>
    <xf numFmtId="3" fontId="4" fillId="0" borderId="5" xfId="0" applyNumberFormat="1" applyFont="1" applyBorder="1"/>
    <xf numFmtId="164" fontId="4" fillId="0" borderId="13" xfId="0" applyNumberFormat="1" applyFont="1" applyBorder="1"/>
    <xf numFmtId="3" fontId="4" fillId="0" borderId="7" xfId="0" applyNumberFormat="1" applyFont="1" applyBorder="1"/>
    <xf numFmtId="3" fontId="2" fillId="0" borderId="8" xfId="0" applyNumberFormat="1" applyFont="1" applyBorder="1"/>
    <xf numFmtId="164" fontId="2" fillId="0" borderId="9" xfId="0" applyNumberFormat="1" applyFont="1" applyBorder="1"/>
    <xf numFmtId="3" fontId="3" fillId="0" borderId="5" xfId="0" applyNumberFormat="1" applyFont="1" applyBorder="1"/>
    <xf numFmtId="164" fontId="3" fillId="0" borderId="13" xfId="0" applyNumberFormat="1" applyFont="1" applyBorder="1"/>
    <xf numFmtId="3" fontId="3" fillId="0" borderId="7" xfId="0" applyNumberFormat="1" applyFont="1" applyBorder="1"/>
    <xf numFmtId="0" fontId="5" fillId="0" borderId="14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2" fillId="0" borderId="0" xfId="0" applyNumberFormat="1" applyFont="1" applyBorder="1"/>
    <xf numFmtId="3" fontId="2" fillId="0" borderId="10" xfId="0" applyNumberFormat="1" applyFont="1" applyBorder="1"/>
    <xf numFmtId="164" fontId="2" fillId="0" borderId="11" xfId="0" applyNumberFormat="1" applyFont="1" applyBorder="1"/>
    <xf numFmtId="3" fontId="2" fillId="0" borderId="12" xfId="0" applyNumberFormat="1" applyFont="1" applyBorder="1"/>
    <xf numFmtId="3" fontId="6" fillId="0" borderId="14" xfId="0" applyNumberFormat="1" applyFont="1" applyBorder="1"/>
    <xf numFmtId="164" fontId="6" fillId="0" borderId="15" xfId="0" applyNumberFormat="1" applyFont="1" applyBorder="1"/>
    <xf numFmtId="3" fontId="6" fillId="0" borderId="16" xfId="0" applyNumberFormat="1" applyFont="1" applyBorder="1"/>
    <xf numFmtId="3" fontId="6" fillId="0" borderId="8" xfId="0" applyNumberFormat="1" applyFont="1" applyBorder="1"/>
    <xf numFmtId="164" fontId="6" fillId="0" borderId="9" xfId="0" applyNumberFormat="1" applyFont="1" applyBorder="1"/>
    <xf numFmtId="3" fontId="6" fillId="0" borderId="0" xfId="0" applyNumberFormat="1" applyFont="1" applyBorder="1"/>
    <xf numFmtId="0" fontId="6" fillId="0" borderId="14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64" fontId="0" fillId="0" borderId="17" xfId="0" applyNumberForma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0" fontId="6" fillId="0" borderId="0" xfId="0" applyFont="1"/>
    <xf numFmtId="0" fontId="7" fillId="0" borderId="0" xfId="0" applyFont="1"/>
    <xf numFmtId="3" fontId="5" fillId="0" borderId="0" xfId="0" applyNumberFormat="1" applyFont="1" applyBorder="1"/>
    <xf numFmtId="3" fontId="5" fillId="0" borderId="14" xfId="0" applyNumberFormat="1" applyFont="1" applyBorder="1"/>
    <xf numFmtId="164" fontId="5" fillId="0" borderId="15" xfId="0" applyNumberFormat="1" applyFont="1" applyBorder="1"/>
    <xf numFmtId="0" fontId="2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0" fontId="2" fillId="0" borderId="0" xfId="0" applyFont="1" applyBorder="1"/>
    <xf numFmtId="164" fontId="4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/>
    <xf numFmtId="3" fontId="0" fillId="0" borderId="0" xfId="0" applyNumberFormat="1" applyBorder="1"/>
    <xf numFmtId="164" fontId="2" fillId="0" borderId="0" xfId="0" applyNumberFormat="1" applyFont="1" applyBorder="1"/>
    <xf numFmtId="3" fontId="9" fillId="0" borderId="12" xfId="0" applyNumberFormat="1" applyFont="1" applyBorder="1"/>
    <xf numFmtId="3" fontId="10" fillId="0" borderId="0" xfId="0" applyNumberFormat="1" applyFont="1" applyBorder="1"/>
    <xf numFmtId="164" fontId="9" fillId="0" borderId="11" xfId="0" applyNumberFormat="1" applyFont="1" applyBorder="1"/>
    <xf numFmtId="164" fontId="9" fillId="0" borderId="9" xfId="0" applyNumberFormat="1" applyFont="1" applyBorder="1"/>
    <xf numFmtId="3" fontId="9" fillId="0" borderId="0" xfId="0" applyNumberFormat="1" applyFont="1" applyBorder="1"/>
    <xf numFmtId="0" fontId="11" fillId="0" borderId="0" xfId="0" applyFont="1"/>
    <xf numFmtId="3" fontId="11" fillId="0" borderId="0" xfId="0" applyNumberFormat="1" applyFont="1"/>
    <xf numFmtId="10" fontId="11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18" xfId="0" applyBorder="1"/>
    <xf numFmtId="3" fontId="2" fillId="0" borderId="19" xfId="0" applyNumberFormat="1" applyFont="1" applyBorder="1"/>
    <xf numFmtId="0" fontId="12" fillId="0" borderId="0" xfId="0" applyFont="1"/>
    <xf numFmtId="0" fontId="13" fillId="0" borderId="0" xfId="0" applyFont="1"/>
    <xf numFmtId="1" fontId="12" fillId="0" borderId="0" xfId="0" applyNumberFormat="1" applyFont="1"/>
    <xf numFmtId="1" fontId="12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2" fillId="0" borderId="20" xfId="0" applyFont="1" applyBorder="1" applyAlignment="1">
      <alignment horizontal="center"/>
    </xf>
    <xf numFmtId="9" fontId="4" fillId="0" borderId="0" xfId="1" applyFont="1"/>
    <xf numFmtId="0" fontId="2" fillId="0" borderId="0" xfId="0" applyFont="1" applyAlignment="1"/>
    <xf numFmtId="0" fontId="3" fillId="0" borderId="0" xfId="0" applyFont="1" applyBorder="1" applyAlignment="1">
      <alignment horizontal="center" wrapText="1"/>
    </xf>
    <xf numFmtId="9" fontId="2" fillId="0" borderId="0" xfId="1" applyFont="1" applyFill="1" applyBorder="1"/>
    <xf numFmtId="9" fontId="4" fillId="0" borderId="0" xfId="0" applyNumberFormat="1" applyFont="1" applyBorder="1"/>
    <xf numFmtId="0" fontId="3" fillId="0" borderId="21" xfId="0" applyFont="1" applyBorder="1"/>
    <xf numFmtId="9" fontId="2" fillId="0" borderId="18" xfId="1" applyFont="1" applyFill="1" applyBorder="1"/>
    <xf numFmtId="3" fontId="2" fillId="0" borderId="18" xfId="0" applyNumberFormat="1" applyFont="1" applyFill="1" applyBorder="1"/>
    <xf numFmtId="3" fontId="4" fillId="0" borderId="18" xfId="0" applyNumberFormat="1" applyFont="1" applyBorder="1"/>
    <xf numFmtId="0" fontId="9" fillId="2" borderId="22" xfId="0" applyFont="1" applyFill="1" applyBorder="1"/>
    <xf numFmtId="3" fontId="9" fillId="0" borderId="23" xfId="0" applyNumberFormat="1" applyFont="1" applyFill="1" applyBorder="1"/>
    <xf numFmtId="3" fontId="9" fillId="0" borderId="23" xfId="0" applyNumberFormat="1" applyFont="1" applyBorder="1"/>
    <xf numFmtId="9" fontId="2" fillId="0" borderId="23" xfId="1" applyFont="1" applyFill="1" applyBorder="1"/>
    <xf numFmtId="3" fontId="2" fillId="0" borderId="23" xfId="0" applyNumberFormat="1" applyFont="1" applyFill="1" applyBorder="1"/>
    <xf numFmtId="9" fontId="2" fillId="0" borderId="24" xfId="1" applyFont="1" applyFill="1" applyBorder="1"/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3" fontId="4" fillId="0" borderId="27" xfId="0" applyNumberFormat="1" applyFont="1" applyBorder="1"/>
    <xf numFmtId="9" fontId="2" fillId="0" borderId="27" xfId="1" applyFont="1" applyFill="1" applyBorder="1"/>
    <xf numFmtId="3" fontId="2" fillId="0" borderId="27" xfId="0" applyNumberFormat="1" applyFont="1" applyFill="1" applyBorder="1"/>
    <xf numFmtId="0" fontId="0" fillId="0" borderId="0" xfId="0" applyFill="1" applyBorder="1" applyAlignment="1"/>
    <xf numFmtId="0" fontId="2" fillId="0" borderId="0" xfId="2" applyFont="1" applyBorder="1"/>
    <xf numFmtId="3" fontId="0" fillId="0" borderId="0" xfId="0" applyNumberFormat="1" applyFill="1" applyBorder="1"/>
    <xf numFmtId="0" fontId="2" fillId="0" borderId="0" xfId="2" applyFont="1" applyFill="1" applyBorder="1"/>
    <xf numFmtId="3" fontId="1" fillId="0" borderId="0" xfId="0" applyNumberFormat="1" applyFont="1" applyFill="1" applyBorder="1"/>
    <xf numFmtId="3" fontId="0" fillId="0" borderId="18" xfId="0" applyNumberFormat="1" applyFill="1" applyBorder="1"/>
    <xf numFmtId="3" fontId="0" fillId="0" borderId="18" xfId="0" applyNumberFormat="1" applyBorder="1"/>
    <xf numFmtId="0" fontId="4" fillId="0" borderId="0" xfId="0" applyFont="1" applyBorder="1"/>
    <xf numFmtId="3" fontId="9" fillId="0" borderId="18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Εγγεγραμμένη Ανεργία κατά φύλο τον Ιούνιο για τα χρόνια  2012-2014
</a:t>
            </a:r>
          </a:p>
        </c:rich>
      </c:tx>
      <c:layout>
        <c:manualLayout>
          <c:xMode val="edge"/>
          <c:yMode val="edge"/>
          <c:x val="0.17246835443038075"/>
          <c:y val="2.92275574112736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6485623003194"/>
          <c:y val="0.14736857254170696"/>
          <c:w val="0.707667731629396"/>
          <c:h val="0.71368494416626649"/>
        </c:manualLayout>
      </c:layout>
      <c:barChart>
        <c:barDir val="col"/>
        <c:grouping val="clustered"/>
        <c:ser>
          <c:idx val="2"/>
          <c:order val="0"/>
          <c:tx>
            <c:strRef>
              <c:f>'Πινακάς 2'!$AM$4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'Πινακάς 2'!$AN$3:$AP$3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'Πινακάς 2'!$AN$4:$AP$4</c:f>
              <c:numCache>
                <c:formatCode>#,##0</c:formatCode>
                <c:ptCount val="3"/>
                <c:pt idx="0">
                  <c:v>34215</c:v>
                </c:pt>
                <c:pt idx="1">
                  <c:v>46863</c:v>
                </c:pt>
                <c:pt idx="2">
                  <c:v>44925</c:v>
                </c:pt>
              </c:numCache>
            </c:numRef>
          </c:val>
        </c:ser>
        <c:ser>
          <c:idx val="3"/>
          <c:order val="1"/>
          <c:tx>
            <c:strRef>
              <c:f>'Πινακάς 2'!$AM$5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'Πινακάς 2'!$AN$3:$AP$3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'Πινακάς 2'!$AN$5:$AP$5</c:f>
              <c:numCache>
                <c:formatCode>#,##0</c:formatCode>
                <c:ptCount val="3"/>
                <c:pt idx="0">
                  <c:v>17043</c:v>
                </c:pt>
                <c:pt idx="1">
                  <c:v>23724</c:v>
                </c:pt>
                <c:pt idx="2">
                  <c:v>22183</c:v>
                </c:pt>
              </c:numCache>
            </c:numRef>
          </c:val>
        </c:ser>
        <c:ser>
          <c:idx val="0"/>
          <c:order val="2"/>
          <c:tx>
            <c:strRef>
              <c:f>'Πινακάς 2'!$AM$6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'Πινακάς 2'!$AN$3:$AP$3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'Πινακάς 2'!$AN$6:$AP$6</c:f>
              <c:numCache>
                <c:formatCode>#,##0</c:formatCode>
                <c:ptCount val="3"/>
                <c:pt idx="0">
                  <c:v>17172</c:v>
                </c:pt>
                <c:pt idx="1">
                  <c:v>23139</c:v>
                </c:pt>
                <c:pt idx="2">
                  <c:v>22742</c:v>
                </c:pt>
              </c:numCache>
            </c:numRef>
          </c:val>
        </c:ser>
        <c:axId val="57957760"/>
        <c:axId val="57980800"/>
      </c:barChart>
      <c:catAx>
        <c:axId val="57957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 sz="1000"/>
                  <a:t>Έτος</a:t>
                </a:r>
              </a:p>
            </c:rich>
          </c:tx>
          <c:layout>
            <c:manualLayout>
              <c:xMode val="edge"/>
              <c:yMode val="edge"/>
              <c:x val="0.4550006644739028"/>
              <c:y val="0.930527180970852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80800"/>
        <c:crosses val="autoZero"/>
        <c:auto val="1"/>
        <c:lblAlgn val="ctr"/>
        <c:lblOffset val="100"/>
        <c:tickLblSkip val="1"/>
        <c:tickMarkSkip val="1"/>
      </c:catAx>
      <c:valAx>
        <c:axId val="57980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57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08860759493867"/>
          <c:y val="0.38204592901878931"/>
          <c:w val="0.12183544303797469"/>
          <c:h val="0.118997912317327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168275</xdr:rowOff>
    </xdr:from>
    <xdr:to>
      <xdr:col>7</xdr:col>
      <xdr:colOff>222250</xdr:colOff>
      <xdr:row>35</xdr:row>
      <xdr:rowOff>137583</xdr:rowOff>
    </xdr:to>
    <xdr:graphicFrame macro="">
      <xdr:nvGraphicFramePr>
        <xdr:cNvPr id="107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0.41365</cdr:x>
      <cdr:y>0.28935</cdr:y>
    </cdr:from>
    <cdr:to>
      <cdr:x>0.53508</cdr:x>
      <cdr:y>0.33004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5206" y="1314376"/>
          <a:ext cx="726615" cy="18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0.63542</cdr:x>
      <cdr:y>0.19699</cdr:y>
    </cdr:from>
    <cdr:to>
      <cdr:x>0.73277</cdr:x>
      <cdr:y>0.2514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2237" y="898834"/>
          <a:ext cx="582525" cy="238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8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08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0.69706</cdr:x>
      <cdr:y>0.48091</cdr:y>
    </cdr:from>
    <cdr:to>
      <cdr:x>0.78267</cdr:x>
      <cdr:y>0.54627</cdr:y>
    </cdr:to>
    <cdr:sp macro="" textlink="">
      <cdr:nvSpPr>
        <cdr:cNvPr id="21709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6117" y="2211951"/>
          <a:ext cx="511292" cy="296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0.45808</cdr:x>
      <cdr:y>0.54326</cdr:y>
    </cdr:from>
    <cdr:to>
      <cdr:x>0.53913</cdr:x>
      <cdr:y>0.58434</cdr:y>
    </cdr:to>
    <cdr:sp macro="" textlink="">
      <cdr:nvSpPr>
        <cdr:cNvPr id="41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1067" y="2424641"/>
          <a:ext cx="484988" cy="18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0.77439</cdr:x>
      <cdr:y>0.51446</cdr:y>
    </cdr:from>
    <cdr:to>
      <cdr:x>0.85426</cdr:x>
      <cdr:y>0.55541</cdr:y>
    </cdr:to>
    <cdr:sp macro="" textlink="">
      <cdr:nvSpPr>
        <cdr:cNvPr id="41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3789" y="2296578"/>
          <a:ext cx="477962" cy="180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sz="10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opLeftCell="A52" zoomScale="90" workbookViewId="0">
      <selection activeCell="B62" sqref="B62:I70"/>
    </sheetView>
  </sheetViews>
  <sheetFormatPr defaultRowHeight="12.75"/>
  <cols>
    <col min="1" max="1" width="13.5703125" customWidth="1"/>
    <col min="3" max="3" width="12.42578125" bestFit="1" customWidth="1"/>
    <col min="11" max="11" width="11.85546875" bestFit="1" customWidth="1"/>
  </cols>
  <sheetData>
    <row r="1" spans="1:13">
      <c r="A1" s="46" t="s">
        <v>22</v>
      </c>
    </row>
    <row r="2" spans="1:13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>
      <c r="A5" s="9" t="s">
        <v>7</v>
      </c>
      <c r="B5" s="19">
        <v>13447</v>
      </c>
      <c r="C5" s="20">
        <v>4.2999999999999997E-2</v>
      </c>
      <c r="D5" s="26">
        <v>11907</v>
      </c>
      <c r="E5" s="20">
        <v>3.7999999999999999E-2</v>
      </c>
      <c r="F5" s="19">
        <v>13360</v>
      </c>
      <c r="G5" s="20">
        <v>4.2000000000000003E-2</v>
      </c>
      <c r="H5" s="26">
        <v>13779</v>
      </c>
      <c r="I5" s="20">
        <v>4.2000000000000003E-2</v>
      </c>
      <c r="J5" s="26"/>
      <c r="K5" s="20"/>
      <c r="L5" s="26"/>
      <c r="M5" s="20"/>
    </row>
    <row r="6" spans="1:13">
      <c r="A6" s="36" t="s">
        <v>20</v>
      </c>
      <c r="B6" s="30">
        <f>B5-B7</f>
        <v>6567</v>
      </c>
      <c r="C6" s="31">
        <f>B6/185700</f>
        <v>3.5363489499192248E-2</v>
      </c>
      <c r="D6" s="30">
        <f>D5-D7</f>
        <v>5842</v>
      </c>
      <c r="E6" s="31">
        <f>D6/187400</f>
        <v>3.1173959445037352E-2</v>
      </c>
      <c r="F6" s="30">
        <f>F5-F7</f>
        <v>6306</v>
      </c>
      <c r="G6" s="31">
        <f>F6/178112</f>
        <v>3.5404689184333454E-2</v>
      </c>
      <c r="H6" s="30">
        <f>H5-H7</f>
        <v>6208</v>
      </c>
      <c r="I6" s="31">
        <f>H6/183678</f>
        <v>3.3798277420268079E-2</v>
      </c>
      <c r="J6" s="30"/>
      <c r="K6" s="31"/>
      <c r="L6" s="30"/>
      <c r="M6" s="31"/>
    </row>
    <row r="7" spans="1:13">
      <c r="A7" s="37" t="s">
        <v>21</v>
      </c>
      <c r="B7" s="33">
        <v>6880</v>
      </c>
      <c r="C7" s="34">
        <f>B7/129800</f>
        <v>5.3004622496147923E-2</v>
      </c>
      <c r="D7" s="35">
        <v>6065</v>
      </c>
      <c r="E7" s="34">
        <f>D7/132700</f>
        <v>4.5704596834966089E-2</v>
      </c>
      <c r="F7" s="33">
        <v>7054</v>
      </c>
      <c r="G7" s="34">
        <f>F7/141888</f>
        <v>4.9715268380694635E-2</v>
      </c>
      <c r="H7" s="35">
        <v>7571</v>
      </c>
      <c r="I7" s="34">
        <f>H7/146322</f>
        <v>5.1742048359098423E-2</v>
      </c>
      <c r="J7" s="35"/>
      <c r="K7" s="34"/>
      <c r="L7" s="35"/>
      <c r="M7" s="34"/>
    </row>
    <row r="8" spans="1:13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>
      <c r="A9" s="13" t="s">
        <v>8</v>
      </c>
      <c r="B9" s="27">
        <v>13590</v>
      </c>
      <c r="C9" s="28">
        <v>4.2999999999999997E-2</v>
      </c>
      <c r="D9" s="29">
        <v>11015</v>
      </c>
      <c r="E9" s="28">
        <v>3.5999999999999997E-2</v>
      </c>
      <c r="F9" s="27">
        <v>13067</v>
      </c>
      <c r="G9" s="28">
        <v>4.1000000000000002E-2</v>
      </c>
      <c r="H9" s="29">
        <v>13516</v>
      </c>
      <c r="I9" s="28">
        <v>4.1000000000000002E-2</v>
      </c>
      <c r="J9" s="29"/>
      <c r="K9" s="28"/>
      <c r="L9" s="29"/>
      <c r="M9" s="28"/>
    </row>
    <row r="10" spans="1:13">
      <c r="A10" s="36" t="s">
        <v>20</v>
      </c>
      <c r="B10" s="30">
        <f>B9-B11</f>
        <v>6726</v>
      </c>
      <c r="C10" s="31">
        <f>B10/185700</f>
        <v>3.6219709208400647E-2</v>
      </c>
      <c r="D10" s="30">
        <f>D9-D11</f>
        <v>5527</v>
      </c>
      <c r="E10" s="31">
        <f>D10/187400</f>
        <v>2.9493062966915687E-2</v>
      </c>
      <c r="F10" s="30">
        <f>F9-F11</f>
        <v>5978</v>
      </c>
      <c r="G10" s="34">
        <f>F10/178112</f>
        <v>3.3563151275601867E-2</v>
      </c>
      <c r="H10" s="30">
        <f>H9-H11</f>
        <v>6034</v>
      </c>
      <c r="I10" s="34">
        <f>H10/183678</f>
        <v>3.2850967453913915E-2</v>
      </c>
      <c r="J10" s="30"/>
      <c r="K10" s="34"/>
      <c r="L10" s="30"/>
      <c r="M10" s="34"/>
    </row>
    <row r="11" spans="1:13">
      <c r="A11" s="37" t="s">
        <v>21</v>
      </c>
      <c r="B11" s="33">
        <v>6864</v>
      </c>
      <c r="C11" s="34">
        <f>B11/129800</f>
        <v>5.2881355932203389E-2</v>
      </c>
      <c r="D11" s="35">
        <v>5488</v>
      </c>
      <c r="E11" s="34">
        <f>D11/132700</f>
        <v>4.1356443104747551E-2</v>
      </c>
      <c r="F11" s="33">
        <v>7089</v>
      </c>
      <c r="G11" s="34">
        <f>F11/141888</f>
        <v>4.9961941813261163E-2</v>
      </c>
      <c r="H11" s="35">
        <v>7482</v>
      </c>
      <c r="I11" s="34">
        <f>H11/146322</f>
        <v>5.11338007955058E-2</v>
      </c>
      <c r="J11" s="35"/>
      <c r="K11" s="34"/>
      <c r="L11" s="35"/>
      <c r="M11" s="34"/>
    </row>
    <row r="12" spans="1:13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>
      <c r="A13" s="9" t="s">
        <v>9</v>
      </c>
      <c r="B13" s="19">
        <v>12738</v>
      </c>
      <c r="C13" s="20">
        <v>4.1000000000000002E-2</v>
      </c>
      <c r="D13" s="26">
        <v>9403</v>
      </c>
      <c r="E13" s="20">
        <v>0.03</v>
      </c>
      <c r="F13" s="19">
        <v>11046</v>
      </c>
      <c r="G13" s="20">
        <v>3.5000000000000003E-2</v>
      </c>
      <c r="H13" s="26">
        <v>12650</v>
      </c>
      <c r="I13" s="20">
        <v>3.7999999999999999E-2</v>
      </c>
      <c r="J13" s="26"/>
      <c r="K13" s="20"/>
      <c r="L13" s="26"/>
      <c r="M13" s="20"/>
    </row>
    <row r="14" spans="1:13">
      <c r="A14" s="36" t="s">
        <v>20</v>
      </c>
      <c r="B14" s="30">
        <f>B13-B15</f>
        <v>6413</v>
      </c>
      <c r="C14" s="31">
        <f>B14/185700</f>
        <v>3.4534194938072159E-2</v>
      </c>
      <c r="D14" s="30">
        <f>D13-D15</f>
        <v>4822</v>
      </c>
      <c r="E14" s="31">
        <f>D14/187400</f>
        <v>2.5731056563500533E-2</v>
      </c>
      <c r="F14" s="30">
        <f>F13-F15</f>
        <v>5025</v>
      </c>
      <c r="G14" s="31">
        <f>F14/178112</f>
        <v>2.8212585339561624E-2</v>
      </c>
      <c r="H14" s="30">
        <v>5610</v>
      </c>
      <c r="I14" s="31">
        <f>H14/183678</f>
        <v>3.0542579949694573E-2</v>
      </c>
      <c r="J14" s="30"/>
      <c r="K14" s="31"/>
      <c r="L14" s="30"/>
      <c r="M14" s="31"/>
    </row>
    <row r="15" spans="1:13">
      <c r="A15" s="37" t="s">
        <v>21</v>
      </c>
      <c r="B15" s="33">
        <v>6325</v>
      </c>
      <c r="C15" s="34">
        <f>B15/129800</f>
        <v>4.8728813559322036E-2</v>
      </c>
      <c r="D15" s="35">
        <v>4581</v>
      </c>
      <c r="E15" s="34">
        <f>D15/132700</f>
        <v>3.4521477015825169E-2</v>
      </c>
      <c r="F15" s="33">
        <v>6021</v>
      </c>
      <c r="G15" s="34">
        <f>F15/141888</f>
        <v>4.2434878213802436E-2</v>
      </c>
      <c r="H15" s="35">
        <v>7040</v>
      </c>
      <c r="I15" s="34">
        <f>H15/146322</f>
        <v>4.811306570440535E-2</v>
      </c>
      <c r="J15" s="35"/>
      <c r="K15" s="34"/>
      <c r="L15" s="35"/>
      <c r="M15" s="34"/>
    </row>
    <row r="16" spans="1:13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>
      <c r="A17" s="13" t="s">
        <v>10</v>
      </c>
      <c r="B17" s="27">
        <v>11208</v>
      </c>
      <c r="C17" s="28">
        <v>3.5999999999999997E-2</v>
      </c>
      <c r="D17" s="29">
        <v>8145</v>
      </c>
      <c r="E17" s="28">
        <v>2.5999999999999999E-2</v>
      </c>
      <c r="F17" s="27">
        <v>9483</v>
      </c>
      <c r="G17" s="28">
        <v>0.03</v>
      </c>
      <c r="H17" s="29">
        <v>11532</v>
      </c>
      <c r="I17" s="28">
        <v>3.5000000000000003E-2</v>
      </c>
      <c r="J17" s="29"/>
      <c r="K17" s="28"/>
      <c r="L17" s="29"/>
      <c r="M17" s="28"/>
    </row>
    <row r="18" spans="1:13">
      <c r="A18" s="36" t="s">
        <v>20</v>
      </c>
      <c r="B18" s="30">
        <f>B17-B19</f>
        <v>5644</v>
      </c>
      <c r="C18" s="31">
        <f>B18/185700</f>
        <v>3.0393107162089393E-2</v>
      </c>
      <c r="D18" s="30">
        <f>D17-D19</f>
        <v>4106</v>
      </c>
      <c r="E18" s="31">
        <f>D18/187400</f>
        <v>2.191035218783351E-2</v>
      </c>
      <c r="F18" s="30">
        <f>F17-F19</f>
        <v>4342</v>
      </c>
      <c r="G18" s="34">
        <f>F18/178112</f>
        <v>2.4377919511318721E-2</v>
      </c>
      <c r="H18" s="35">
        <v>5051</v>
      </c>
      <c r="I18" s="34">
        <f>H18/183678</f>
        <v>2.7499210575028039E-2</v>
      </c>
      <c r="J18" s="35"/>
      <c r="K18" s="34"/>
      <c r="L18" s="35"/>
      <c r="M18" s="34"/>
    </row>
    <row r="19" spans="1:13">
      <c r="A19" s="37" t="s">
        <v>21</v>
      </c>
      <c r="B19" s="33">
        <v>5564</v>
      </c>
      <c r="C19" s="34">
        <f>B19/129800</f>
        <v>4.2865947611710323E-2</v>
      </c>
      <c r="D19" s="35">
        <v>4039</v>
      </c>
      <c r="E19" s="34">
        <f>D19/132700</f>
        <v>3.0437076111529765E-2</v>
      </c>
      <c r="F19" s="33">
        <v>5141</v>
      </c>
      <c r="G19" s="34">
        <f>F19/141888</f>
        <v>3.6232803337843934E-2</v>
      </c>
      <c r="H19" s="35">
        <v>6481</v>
      </c>
      <c r="I19" s="34">
        <f>H19/146322</f>
        <v>4.4292724265660666E-2</v>
      </c>
      <c r="J19" s="35"/>
      <c r="K19" s="34"/>
      <c r="L19" s="35"/>
      <c r="M19" s="34"/>
    </row>
    <row r="20" spans="1:13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>
      <c r="A21" s="9" t="s">
        <v>11</v>
      </c>
      <c r="B21" s="19">
        <v>9964</v>
      </c>
      <c r="C21" s="20">
        <v>3.2000000000000001E-2</v>
      </c>
      <c r="D21" s="26">
        <v>7822</v>
      </c>
      <c r="E21" s="20">
        <v>2.5000000000000001E-2</v>
      </c>
      <c r="F21" s="19">
        <v>8405</v>
      </c>
      <c r="G21" s="20">
        <v>2.5999999999999999E-2</v>
      </c>
      <c r="H21" s="26">
        <v>9969</v>
      </c>
      <c r="I21" s="20">
        <v>0.03</v>
      </c>
      <c r="J21" s="26"/>
      <c r="K21" s="20"/>
      <c r="L21" s="26"/>
      <c r="M21" s="20"/>
    </row>
    <row r="22" spans="1:13">
      <c r="A22" s="36" t="s">
        <v>20</v>
      </c>
      <c r="B22" s="30">
        <f>B21-B23</f>
        <v>5002</v>
      </c>
      <c r="C22" s="31">
        <f>B22/185700</f>
        <v>2.6935918147549812E-2</v>
      </c>
      <c r="D22" s="30">
        <f>D21-D23</f>
        <v>3950</v>
      </c>
      <c r="E22" s="31">
        <f>D22/187400</f>
        <v>2.1077908217716115E-2</v>
      </c>
      <c r="F22" s="30">
        <f>F21-F23</f>
        <v>3948</v>
      </c>
      <c r="G22" s="31">
        <f>F22/C64</f>
        <v>2.2165828242903342E-2</v>
      </c>
      <c r="H22" s="32">
        <f>H21-H23</f>
        <v>4461</v>
      </c>
      <c r="I22" s="31">
        <f>H22/C$66</f>
        <v>2.3888918936720873E-2</v>
      </c>
      <c r="J22" s="32"/>
      <c r="K22" s="31"/>
      <c r="L22" s="32"/>
      <c r="M22" s="31"/>
    </row>
    <row r="23" spans="1:13">
      <c r="A23" s="37" t="s">
        <v>21</v>
      </c>
      <c r="B23" s="33">
        <v>4962</v>
      </c>
      <c r="C23" s="34">
        <f>B23/129800</f>
        <v>3.8228043143297377E-2</v>
      </c>
      <c r="D23" s="35">
        <v>3872</v>
      </c>
      <c r="E23" s="34">
        <f>D23/132700</f>
        <v>2.9178598342125096E-2</v>
      </c>
      <c r="F23" s="33">
        <v>4457</v>
      </c>
      <c r="G23" s="34">
        <f>F23/D64</f>
        <v>3.1412099684258003E-2</v>
      </c>
      <c r="H23" s="35">
        <v>5508</v>
      </c>
      <c r="I23" s="34">
        <f>H23/D$66</f>
        <v>3.7025908052328332E-2</v>
      </c>
      <c r="J23" s="35"/>
      <c r="K23" s="34"/>
      <c r="L23" s="35"/>
      <c r="M23" s="34"/>
    </row>
    <row r="24" spans="1:13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>
      <c r="A25" s="13" t="s">
        <v>12</v>
      </c>
      <c r="B25" s="27">
        <v>9772</v>
      </c>
      <c r="C25" s="28">
        <v>3.1E-2</v>
      </c>
      <c r="D25" s="29">
        <v>8644</v>
      </c>
      <c r="E25" s="28">
        <v>2.8000000000000001E-2</v>
      </c>
      <c r="F25" s="27">
        <v>9166</v>
      </c>
      <c r="G25" s="28">
        <v>2.9000000000000001E-2</v>
      </c>
      <c r="H25" s="60">
        <v>10897</v>
      </c>
      <c r="I25" s="62">
        <f>H25/E66</f>
        <v>3.2479880774962742E-2</v>
      </c>
      <c r="J25" s="60"/>
      <c r="K25" s="62"/>
      <c r="L25" s="60"/>
      <c r="M25" s="62"/>
    </row>
    <row r="26" spans="1:13">
      <c r="A26" s="36" t="s">
        <v>20</v>
      </c>
      <c r="B26" s="30">
        <f>B25-B27</f>
        <v>4574</v>
      </c>
      <c r="C26" s="31">
        <f>B26/185700</f>
        <v>2.4631125471190091E-2</v>
      </c>
      <c r="D26" s="30">
        <f>D25-D27</f>
        <v>3986</v>
      </c>
      <c r="E26" s="31">
        <f>D26/187400</f>
        <v>2.1270010672358591E-2</v>
      </c>
      <c r="F26" s="30">
        <f>F25-F27</f>
        <v>3993</v>
      </c>
      <c r="G26" s="34">
        <f>F26/C$64</f>
        <v>2.2418478260869564E-2</v>
      </c>
      <c r="H26" s="35">
        <f>H25-H27</f>
        <v>4441</v>
      </c>
      <c r="I26" s="31">
        <f>H26/C$66</f>
        <v>2.378181775341345E-2</v>
      </c>
      <c r="J26" s="35"/>
      <c r="K26" s="31"/>
      <c r="L26" s="35"/>
      <c r="M26" s="31"/>
    </row>
    <row r="27" spans="1:13">
      <c r="A27" s="37" t="s">
        <v>21</v>
      </c>
      <c r="B27" s="33">
        <v>5198</v>
      </c>
      <c r="C27" s="34">
        <f>B27/129800</f>
        <v>4.00462249614792E-2</v>
      </c>
      <c r="D27" s="35">
        <v>4658</v>
      </c>
      <c r="E27" s="34">
        <f>D27/132700</f>
        <v>3.5101733232856064E-2</v>
      </c>
      <c r="F27" s="33">
        <v>5173</v>
      </c>
      <c r="G27" s="34">
        <f>F27/D$64</f>
        <v>3.6458333333333336E-2</v>
      </c>
      <c r="H27" s="61">
        <v>6456</v>
      </c>
      <c r="I27" s="34">
        <f>H27/D$66</f>
        <v>4.3398558893578743E-2</v>
      </c>
      <c r="J27" s="61"/>
      <c r="K27" s="34"/>
      <c r="L27" s="61"/>
      <c r="M27" s="34"/>
    </row>
    <row r="28" spans="1:13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>
      <c r="A29" s="9" t="s">
        <v>13</v>
      </c>
      <c r="B29" s="19">
        <v>10435</v>
      </c>
      <c r="C29" s="20">
        <v>3.3000000000000002E-2</v>
      </c>
      <c r="D29" s="26">
        <v>9249</v>
      </c>
      <c r="E29" s="20">
        <v>0.03</v>
      </c>
      <c r="F29" s="19">
        <v>10023</v>
      </c>
      <c r="G29" s="20">
        <v>3.1E-2</v>
      </c>
      <c r="H29" s="64">
        <v>12093</v>
      </c>
      <c r="I29" s="63">
        <f>H29/E66</f>
        <v>3.6044709388971682E-2</v>
      </c>
      <c r="J29" s="64"/>
      <c r="K29" s="63"/>
      <c r="L29" s="64"/>
      <c r="M29" s="63"/>
    </row>
    <row r="30" spans="1:13">
      <c r="A30" s="36" t="s">
        <v>20</v>
      </c>
      <c r="B30" s="30">
        <f>B29-B31</f>
        <v>4510</v>
      </c>
      <c r="C30" s="31">
        <f>B30/185700</f>
        <v>2.4286483575659667E-2</v>
      </c>
      <c r="D30" s="30">
        <f>D29-D31</f>
        <v>3929</v>
      </c>
      <c r="E30" s="31">
        <f>D30/187400</f>
        <v>2.0965848452508005E-2</v>
      </c>
      <c r="F30" s="30">
        <f>F29-F31</f>
        <v>3991</v>
      </c>
      <c r="G30" s="31">
        <f>F30/C$64</f>
        <v>2.2407249371182176E-2</v>
      </c>
      <c r="H30" s="32">
        <f>H29-H31</f>
        <v>4579</v>
      </c>
      <c r="I30" s="31">
        <f>H30/C66</f>
        <v>2.4520815918234674E-2</v>
      </c>
      <c r="J30" s="32"/>
      <c r="K30" s="31"/>
      <c r="L30" s="32"/>
      <c r="M30" s="31"/>
    </row>
    <row r="31" spans="1:13">
      <c r="A31" s="37" t="s">
        <v>21</v>
      </c>
      <c r="B31" s="33">
        <v>5925</v>
      </c>
      <c r="C31" s="34">
        <f>B31/129800</f>
        <v>4.5647149460708782E-2</v>
      </c>
      <c r="D31" s="35">
        <v>5320</v>
      </c>
      <c r="E31" s="34">
        <f>D31/132700</f>
        <v>4.0090429540316504E-2</v>
      </c>
      <c r="F31" s="33">
        <v>6032</v>
      </c>
      <c r="G31" s="34">
        <f>F31/D$64</f>
        <v>4.2512404149751916E-2</v>
      </c>
      <c r="H31" s="35">
        <v>7514</v>
      </c>
      <c r="I31" s="34">
        <f>H31/D66</f>
        <v>5.0510652342991125E-2</v>
      </c>
      <c r="J31" s="35"/>
      <c r="K31" s="34"/>
      <c r="L31" s="35"/>
      <c r="M31" s="34"/>
    </row>
    <row r="32" spans="1:13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>
      <c r="A33" s="13" t="s">
        <v>14</v>
      </c>
      <c r="B33" s="27">
        <v>10406</v>
      </c>
      <c r="C33" s="28">
        <v>3.3000000000000002E-2</v>
      </c>
      <c r="D33" s="29">
        <v>8976</v>
      </c>
      <c r="E33" s="28">
        <v>2.9000000000000001E-2</v>
      </c>
      <c r="F33" s="27">
        <v>9869</v>
      </c>
      <c r="G33" s="28">
        <v>3.1E-2</v>
      </c>
      <c r="H33" s="60">
        <v>11290</v>
      </c>
      <c r="I33" s="62">
        <f>H33/E66</f>
        <v>3.3651266766020864E-2</v>
      </c>
      <c r="J33" s="60">
        <v>11318</v>
      </c>
      <c r="K33" s="62">
        <f>J33/$F$68</f>
        <v>3.2579159470351178E-2</v>
      </c>
      <c r="L33" s="60">
        <v>12622</v>
      </c>
      <c r="M33" s="62">
        <f>L33/$F$70</f>
        <v>3.5655367231638417E-2</v>
      </c>
    </row>
    <row r="34" spans="1:13">
      <c r="A34" s="36" t="s">
        <v>20</v>
      </c>
      <c r="B34" s="30">
        <f>B33-B35</f>
        <v>4509</v>
      </c>
      <c r="C34" s="31">
        <f>B34/185700</f>
        <v>2.4281098546042004E-2</v>
      </c>
      <c r="D34" s="30">
        <f>D33-D35</f>
        <v>3855</v>
      </c>
      <c r="E34" s="31">
        <f>D34/187400</f>
        <v>2.0570971184631803E-2</v>
      </c>
      <c r="F34" s="30">
        <f>F33-F35</f>
        <v>3992</v>
      </c>
      <c r="G34" s="34">
        <f>F34/$C$64</f>
        <v>2.241286381602587E-2</v>
      </c>
      <c r="H34" s="35">
        <v>4392</v>
      </c>
      <c r="I34" s="34">
        <f>H34/C66</f>
        <v>2.3519419854310261E-2</v>
      </c>
      <c r="J34" s="35">
        <f>J33-J35</f>
        <v>4312</v>
      </c>
      <c r="K34" s="34">
        <f>J34/H68</f>
        <v>2.2270138584226152E-2</v>
      </c>
      <c r="L34" s="35">
        <f>L33-L35</f>
        <v>4989</v>
      </c>
      <c r="M34" s="34">
        <f>L34/H70</f>
        <v>2.5286238124859192E-2</v>
      </c>
    </row>
    <row r="35" spans="1:13">
      <c r="A35" s="37" t="s">
        <v>21</v>
      </c>
      <c r="B35" s="33">
        <v>5897</v>
      </c>
      <c r="C35" s="34">
        <f>B35/129800</f>
        <v>4.5431432973805856E-2</v>
      </c>
      <c r="D35" s="35">
        <v>5121</v>
      </c>
      <c r="E35" s="34">
        <f>D35/132700</f>
        <v>3.8590806330067826E-2</v>
      </c>
      <c r="F35" s="33">
        <v>5877</v>
      </c>
      <c r="G35" s="34">
        <f>F35/D$64</f>
        <v>4.1419993234100137E-2</v>
      </c>
      <c r="H35" s="35">
        <v>6898</v>
      </c>
      <c r="I35" s="34">
        <f>H35/D66</f>
        <v>4.6369773737284105E-2</v>
      </c>
      <c r="J35" s="35">
        <v>7006</v>
      </c>
      <c r="K35" s="34">
        <f>J35/I68</f>
        <v>4.5559337221152317E-2</v>
      </c>
      <c r="L35" s="35">
        <v>7633</v>
      </c>
      <c r="M35" s="34">
        <f>L35/I70</f>
        <v>4.8711228091234918E-2</v>
      </c>
    </row>
    <row r="36" spans="1:13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>
      <c r="A37" s="9" t="s">
        <v>15</v>
      </c>
      <c r="B37" s="19">
        <v>9428</v>
      </c>
      <c r="C37" s="20">
        <v>0.03</v>
      </c>
      <c r="D37" s="26">
        <v>8502</v>
      </c>
      <c r="E37" s="20">
        <v>2.7E-2</v>
      </c>
      <c r="F37" s="19">
        <v>9326</v>
      </c>
      <c r="G37" s="20">
        <v>2.9000000000000001E-2</v>
      </c>
      <c r="H37" s="26">
        <v>10506</v>
      </c>
      <c r="I37" s="11">
        <v>3.1E-2</v>
      </c>
      <c r="J37" s="26">
        <v>10847</v>
      </c>
      <c r="K37" s="20">
        <f>J37/$F$68</f>
        <v>3.1223373632700058E-2</v>
      </c>
      <c r="L37" s="26">
        <v>11549</v>
      </c>
      <c r="M37" s="20">
        <f>L37/$F$70</f>
        <v>3.2624293785310732E-2</v>
      </c>
    </row>
    <row r="38" spans="1:13">
      <c r="A38" s="36" t="s">
        <v>20</v>
      </c>
      <c r="B38" s="30">
        <f>B37-B39</f>
        <v>4484</v>
      </c>
      <c r="C38" s="31">
        <f>B38/185700</f>
        <v>2.4146472805600432E-2</v>
      </c>
      <c r="D38" s="30">
        <f>D37-D39</f>
        <v>3961</v>
      </c>
      <c r="E38" s="31">
        <f>D38/187400</f>
        <v>2.1136606189967985E-2</v>
      </c>
      <c r="F38" s="30">
        <f>F37-F39</f>
        <v>4121</v>
      </c>
      <c r="G38" s="31">
        <f>F38/$C$64</f>
        <v>2.3137127200862379E-2</v>
      </c>
      <c r="H38" s="32">
        <v>4447</v>
      </c>
      <c r="I38" s="31">
        <f>H38/C66</f>
        <v>2.3813948108405678E-2</v>
      </c>
      <c r="J38" s="32">
        <f>J37-J39</f>
        <v>4652</v>
      </c>
      <c r="K38" s="31">
        <f>J38/H68</f>
        <v>2.4026132813965689E-2</v>
      </c>
      <c r="L38" s="32">
        <f>L37-L39</f>
        <v>5049</v>
      </c>
      <c r="M38" s="31">
        <f>L38/H70</f>
        <v>2.5590342010906805E-2</v>
      </c>
    </row>
    <row r="39" spans="1:13">
      <c r="A39" s="37" t="s">
        <v>21</v>
      </c>
      <c r="B39" s="33">
        <v>4944</v>
      </c>
      <c r="C39" s="34">
        <f>B39/129800</f>
        <v>3.8089368258859786E-2</v>
      </c>
      <c r="D39" s="35">
        <v>4541</v>
      </c>
      <c r="E39" s="34">
        <f>D39/132700</f>
        <v>3.4220045214770158E-2</v>
      </c>
      <c r="F39" s="33">
        <v>5205</v>
      </c>
      <c r="G39" s="34">
        <f>F39/D$64</f>
        <v>3.668386332882273E-2</v>
      </c>
      <c r="H39" s="35">
        <v>6059</v>
      </c>
      <c r="I39" s="34">
        <f>H39/D66</f>
        <v>4.0729843298666919E-2</v>
      </c>
      <c r="J39" s="35">
        <v>6195</v>
      </c>
      <c r="K39" s="34">
        <f>J39/I68</f>
        <v>4.0285483026696919E-2</v>
      </c>
      <c r="L39" s="35">
        <v>6500</v>
      </c>
      <c r="M39" s="34">
        <f>L39/I70</f>
        <v>4.1480804741651639E-2</v>
      </c>
    </row>
    <row r="40" spans="1:13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>
      <c r="A41" s="13" t="s">
        <v>16</v>
      </c>
      <c r="B41" s="27">
        <v>8780</v>
      </c>
      <c r="C41" s="28">
        <v>2.8000000000000001E-2</v>
      </c>
      <c r="D41" s="29">
        <v>8610</v>
      </c>
      <c r="E41" s="28">
        <v>2.8000000000000001E-2</v>
      </c>
      <c r="F41" s="27">
        <v>9197</v>
      </c>
      <c r="G41" s="28">
        <v>2.9000000000000001E-2</v>
      </c>
      <c r="H41" s="60">
        <v>10134</v>
      </c>
      <c r="I41" s="62">
        <v>0.03</v>
      </c>
      <c r="J41" s="60"/>
      <c r="K41" s="62"/>
      <c r="L41" s="60"/>
      <c r="M41" s="62"/>
    </row>
    <row r="42" spans="1:13">
      <c r="A42" s="36" t="s">
        <v>20</v>
      </c>
      <c r="B42" s="30">
        <f>B41-B43</f>
        <v>4415</v>
      </c>
      <c r="C42" s="31">
        <f>B42/185700</f>
        <v>2.3774905761981692E-2</v>
      </c>
      <c r="D42" s="30">
        <f>D41-D43</f>
        <v>4218</v>
      </c>
      <c r="E42" s="31">
        <f>D42/187400</f>
        <v>2.2508004268943435E-2</v>
      </c>
      <c r="F42" s="30">
        <f>F41-F43</f>
        <v>4173</v>
      </c>
      <c r="G42" s="34">
        <f>F42/$C$64</f>
        <v>2.3429078332734461E-2</v>
      </c>
      <c r="H42" s="35">
        <f>H41-H43</f>
        <v>4393</v>
      </c>
      <c r="I42" s="34">
        <f>H42/C66</f>
        <v>2.3524774913475634E-2</v>
      </c>
      <c r="J42" s="35"/>
      <c r="K42" s="34"/>
      <c r="L42" s="35"/>
      <c r="M42" s="34"/>
    </row>
    <row r="43" spans="1:13">
      <c r="A43" s="37" t="s">
        <v>21</v>
      </c>
      <c r="B43" s="33">
        <v>4365</v>
      </c>
      <c r="C43" s="34">
        <f>B43/129800</f>
        <v>3.3628659476117102E-2</v>
      </c>
      <c r="D43" s="35">
        <v>4392</v>
      </c>
      <c r="E43" s="34">
        <f>D43/132700</f>
        <v>3.3097211755840239E-2</v>
      </c>
      <c r="F43" s="33">
        <v>5024</v>
      </c>
      <c r="G43" s="34">
        <f>F43/D$64</f>
        <v>3.5408209291835815E-2</v>
      </c>
      <c r="H43" s="35">
        <v>5741</v>
      </c>
      <c r="I43" s="34">
        <f>H43/D66</f>
        <v>3.8592181940525959E-2</v>
      </c>
      <c r="J43" s="35"/>
      <c r="K43" s="34"/>
      <c r="L43" s="35"/>
      <c r="M43" s="34"/>
    </row>
    <row r="44" spans="1:13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>
      <c r="A45" s="9" t="s">
        <v>17</v>
      </c>
      <c r="B45" s="19">
        <v>10525</v>
      </c>
      <c r="C45" s="20">
        <v>3.4000000000000002E-2</v>
      </c>
      <c r="D45" s="26">
        <v>10916</v>
      </c>
      <c r="E45" s="20">
        <v>3.5000000000000003E-2</v>
      </c>
      <c r="F45" s="19">
        <v>11451</v>
      </c>
      <c r="G45" s="20">
        <v>3.5999999999999997E-2</v>
      </c>
      <c r="H45" s="12"/>
      <c r="I45" s="11"/>
      <c r="J45" s="12"/>
      <c r="K45" s="11"/>
      <c r="L45" s="12"/>
      <c r="M45" s="11"/>
    </row>
    <row r="46" spans="1:13">
      <c r="A46" s="36" t="s">
        <v>20</v>
      </c>
      <c r="B46" s="30">
        <f>B45-B47</f>
        <v>5088</v>
      </c>
      <c r="C46" s="31">
        <f>B46/185700</f>
        <v>2.739903069466882E-2</v>
      </c>
      <c r="D46" s="30">
        <f>D45-D47</f>
        <v>5063</v>
      </c>
      <c r="E46" s="31">
        <f>D46/187400</f>
        <v>2.7017075773745999E-2</v>
      </c>
      <c r="F46" s="30">
        <f>F45-F47</f>
        <v>5015</v>
      </c>
      <c r="G46" s="31">
        <f>F46/$C$64</f>
        <v>2.8156440891124686E-2</v>
      </c>
      <c r="H46" s="32"/>
      <c r="I46" s="31"/>
      <c r="J46" s="32"/>
      <c r="K46" s="31"/>
      <c r="L46" s="32"/>
      <c r="M46" s="31"/>
    </row>
    <row r="47" spans="1:13">
      <c r="A47" s="37" t="s">
        <v>21</v>
      </c>
      <c r="B47" s="33">
        <v>5437</v>
      </c>
      <c r="C47" s="34">
        <f>B47/129800</f>
        <v>4.1887519260400616E-2</v>
      </c>
      <c r="D47" s="35">
        <v>5853</v>
      </c>
      <c r="E47" s="34">
        <f>D47/132700</f>
        <v>4.4107008289374527E-2</v>
      </c>
      <c r="F47" s="33">
        <v>6436</v>
      </c>
      <c r="G47" s="34">
        <f>F47/D$64</f>
        <v>4.5359720342805596E-2</v>
      </c>
      <c r="H47" s="35"/>
      <c r="I47" s="34"/>
      <c r="J47" s="35"/>
      <c r="K47" s="34"/>
      <c r="L47" s="35"/>
      <c r="M47" s="34"/>
    </row>
    <row r="48" spans="1:13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>
      <c r="A49" s="13" t="s">
        <v>18</v>
      </c>
      <c r="B49" s="27">
        <v>10911</v>
      </c>
      <c r="C49" s="28">
        <v>3.5000000000000003E-2</v>
      </c>
      <c r="D49" s="29">
        <v>11365</v>
      </c>
      <c r="E49" s="28">
        <v>3.6999999999999998E-2</v>
      </c>
      <c r="F49" s="27">
        <v>12344</v>
      </c>
      <c r="G49" s="28">
        <v>3.9E-2</v>
      </c>
      <c r="H49" s="15"/>
      <c r="I49" s="14"/>
      <c r="J49" s="15"/>
      <c r="K49" s="14"/>
      <c r="L49" s="15"/>
      <c r="M49" s="14"/>
    </row>
    <row r="50" spans="1:13" s="41" customFormat="1">
      <c r="A50" s="37" t="s">
        <v>20</v>
      </c>
      <c r="B50" s="30">
        <f>B49-B51</f>
        <v>5259</v>
      </c>
      <c r="C50" s="31">
        <f>B50/185700</f>
        <v>2.8319870759289177E-2</v>
      </c>
      <c r="D50" s="30">
        <f>D49-D51</f>
        <v>5165</v>
      </c>
      <c r="E50" s="31">
        <f>D50/187400</f>
        <v>2.756136606189968E-2</v>
      </c>
      <c r="F50" s="30">
        <f>F49-F51</f>
        <v>5427</v>
      </c>
      <c r="G50" s="34">
        <f>F50/$C$64</f>
        <v>3.0469592166726553E-2</v>
      </c>
      <c r="H50" s="35"/>
      <c r="I50" s="34"/>
      <c r="J50" s="35"/>
      <c r="K50" s="34"/>
      <c r="L50" s="35"/>
      <c r="M50" s="34"/>
    </row>
    <row r="51" spans="1:13" s="41" customFormat="1">
      <c r="A51" s="37" t="s">
        <v>21</v>
      </c>
      <c r="B51" s="33">
        <v>5652</v>
      </c>
      <c r="C51" s="34">
        <f>B51/129800</f>
        <v>4.3543913713405241E-2</v>
      </c>
      <c r="D51" s="35">
        <v>6200</v>
      </c>
      <c r="E51" s="34">
        <f>D51/132700</f>
        <v>4.672192916352675E-2</v>
      </c>
      <c r="F51" s="33">
        <v>6917</v>
      </c>
      <c r="G51" s="34">
        <f>F51/D$64</f>
        <v>4.8749718087505639E-2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3.4000000000000002E-2</v>
      </c>
      <c r="D53" s="23">
        <v>9546</v>
      </c>
      <c r="E53" s="22">
        <v>0.03</v>
      </c>
      <c r="F53" s="21">
        <v>10561</v>
      </c>
      <c r="G53" s="22">
        <v>3.2000000000000001E-2</v>
      </c>
      <c r="H53" s="23"/>
      <c r="I53" s="38"/>
      <c r="J53" s="23"/>
      <c r="K53" s="38"/>
      <c r="L53" s="23"/>
      <c r="M53" s="38"/>
    </row>
    <row r="54" spans="1:13" s="41" customFormat="1">
      <c r="A54" s="24" t="s">
        <v>20</v>
      </c>
      <c r="B54" s="44">
        <f>B53-B55</f>
        <v>5266</v>
      </c>
      <c r="C54" s="45">
        <f>B54/185700</f>
        <v>2.8357565966612815E-2</v>
      </c>
      <c r="D54" s="44">
        <f>D53-D55</f>
        <v>4535</v>
      </c>
      <c r="E54" s="45">
        <f>D54/187400</f>
        <v>2.419957310565635E-2</v>
      </c>
      <c r="F54" s="44">
        <f>F53-F55</f>
        <v>4692</v>
      </c>
      <c r="G54" s="34">
        <f>F54/$C$64</f>
        <v>2.6342975206611569E-2</v>
      </c>
      <c r="H54" s="43"/>
      <c r="I54" s="40"/>
      <c r="J54" s="43"/>
      <c r="K54" s="40"/>
      <c r="L54" s="43"/>
      <c r="M54" s="40"/>
    </row>
    <row r="55" spans="1:13" s="41" customFormat="1">
      <c r="A55" s="25" t="s">
        <v>21</v>
      </c>
      <c r="B55" s="39">
        <v>5668</v>
      </c>
      <c r="C55" s="40">
        <f>B55/129800</f>
        <v>4.3667180277349768E-2</v>
      </c>
      <c r="D55" s="43">
        <v>5011</v>
      </c>
      <c r="E55" s="40">
        <f>D55/132700</f>
        <v>3.7761868877166538E-2</v>
      </c>
      <c r="F55" s="39">
        <v>5869</v>
      </c>
      <c r="G55" s="34">
        <f>F55/D$64</f>
        <v>4.1363610735227783E-2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spans="1:13">
      <c r="A57" s="42" t="s">
        <v>29</v>
      </c>
    </row>
    <row r="58" spans="1:13">
      <c r="A58" s="42" t="s">
        <v>30</v>
      </c>
    </row>
    <row r="60" spans="1:13">
      <c r="A60" t="s">
        <v>25</v>
      </c>
    </row>
    <row r="61" spans="1:13">
      <c r="A61" t="s">
        <v>26</v>
      </c>
    </row>
    <row r="62" spans="1:13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1:13">
      <c r="B63" s="47"/>
      <c r="C63" s="49">
        <v>0.55659999999999998</v>
      </c>
      <c r="D63" s="49">
        <v>0.44340000000000002</v>
      </c>
      <c r="F63" t="s">
        <v>28</v>
      </c>
      <c r="H63" s="49">
        <v>0.55659999999999998</v>
      </c>
      <c r="I63" s="49">
        <v>0.44340000000000002</v>
      </c>
    </row>
    <row r="64" spans="1:13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10">
      <c r="B66" s="47">
        <v>2003</v>
      </c>
      <c r="C66" s="48">
        <f>C63*E66</f>
        <v>186739.3</v>
      </c>
      <c r="D66" s="48">
        <f>D63*E66</f>
        <v>148760.70000000001</v>
      </c>
      <c r="E66" s="69">
        <v>335500</v>
      </c>
      <c r="H66" s="48"/>
      <c r="I66" s="48"/>
    </row>
    <row r="67" spans="2:10">
      <c r="B67" s="47"/>
      <c r="C67" s="48"/>
      <c r="D67" s="48"/>
      <c r="E67" s="69"/>
      <c r="H67" s="49">
        <v>0.55734744999999997</v>
      </c>
      <c r="I67" s="49">
        <v>0.4426525</v>
      </c>
    </row>
    <row r="68" spans="2:10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193622.50412999999</v>
      </c>
      <c r="I68" s="48">
        <f>F68*I67</f>
        <v>153777.4785</v>
      </c>
    </row>
    <row r="69" spans="2:10">
      <c r="B69" s="47"/>
      <c r="C69" s="48"/>
      <c r="D69" s="48"/>
      <c r="E69" s="48"/>
      <c r="H69" s="49">
        <v>0.55734744999999997</v>
      </c>
      <c r="I69" s="49">
        <v>0.4426525</v>
      </c>
    </row>
    <row r="70" spans="2:10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197300.99729999999</v>
      </c>
      <c r="I70" s="48">
        <f>F70*I69</f>
        <v>156698.98500000002</v>
      </c>
      <c r="J70" s="48"/>
    </row>
  </sheetData>
  <phoneticPr fontId="0" type="noConversion"/>
  <pageMargins left="0.74803149606299213" right="0.74803149606299213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="90" zoomScaleNormal="90" workbookViewId="0">
      <selection activeCell="M11" sqref="M11"/>
    </sheetView>
  </sheetViews>
  <sheetFormatPr defaultRowHeight="12.75"/>
  <cols>
    <col min="1" max="1" width="13.42578125" customWidth="1"/>
    <col min="2" max="2" width="8.7109375" customWidth="1"/>
    <col min="4" max="4" width="7.7109375" customWidth="1"/>
    <col min="5" max="5" width="6.42578125" customWidth="1"/>
    <col min="6" max="6" width="8.42578125" customWidth="1"/>
    <col min="7" max="7" width="8" customWidth="1"/>
    <col min="8" max="8" width="7.5703125" customWidth="1"/>
    <col min="9" max="35" width="8.28515625" customWidth="1"/>
    <col min="36" max="36" width="8" customWidth="1"/>
    <col min="37" max="37" width="7.85546875" customWidth="1"/>
    <col min="39" max="39" width="12.42578125" customWidth="1"/>
    <col min="40" max="40" width="10" customWidth="1"/>
    <col min="41" max="41" width="9.5703125" customWidth="1"/>
    <col min="42" max="42" width="10.7109375" customWidth="1"/>
  </cols>
  <sheetData>
    <row r="1" spans="1:43">
      <c r="A1" s="84" t="s">
        <v>39</v>
      </c>
      <c r="B1" s="84"/>
      <c r="C1" s="84"/>
      <c r="D1" s="84"/>
      <c r="E1" s="84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43">
      <c r="A2" s="46" t="s">
        <v>36</v>
      </c>
      <c r="B2" s="46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43" ht="13.5" thickBot="1">
      <c r="A3" s="46"/>
      <c r="B3" s="4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M3" s="70"/>
      <c r="AN3" s="70">
        <v>2012</v>
      </c>
      <c r="AO3" s="70">
        <v>2013</v>
      </c>
      <c r="AP3" s="70">
        <v>2014</v>
      </c>
    </row>
    <row r="4" spans="1:43" ht="33" customHeight="1" thickBot="1">
      <c r="A4" s="1"/>
      <c r="B4" s="79">
        <v>2012</v>
      </c>
      <c r="C4" s="79">
        <v>2013</v>
      </c>
      <c r="D4" s="112" t="s">
        <v>38</v>
      </c>
      <c r="E4" s="113"/>
      <c r="F4" s="79">
        <v>2014</v>
      </c>
      <c r="G4" s="112" t="s">
        <v>37</v>
      </c>
      <c r="H4" s="113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0"/>
      <c r="AK4" s="80"/>
      <c r="AM4" s="52" t="s">
        <v>24</v>
      </c>
      <c r="AN4" s="71">
        <f t="shared" ref="AN4:AO6" si="0">B6</f>
        <v>34215</v>
      </c>
      <c r="AO4" s="71">
        <f t="shared" si="0"/>
        <v>46863</v>
      </c>
      <c r="AP4" s="71">
        <f>F6</f>
        <v>44925</v>
      </c>
    </row>
    <row r="5" spans="1:43" ht="15.75" thickBot="1">
      <c r="A5" s="88" t="s">
        <v>4</v>
      </c>
      <c r="B5" s="77" t="s">
        <v>5</v>
      </c>
      <c r="C5" s="77" t="s">
        <v>5</v>
      </c>
      <c r="D5" s="77" t="s">
        <v>5</v>
      </c>
      <c r="E5" s="82" t="s">
        <v>6</v>
      </c>
      <c r="F5" s="77" t="s">
        <v>5</v>
      </c>
      <c r="G5" s="77" t="s">
        <v>5</v>
      </c>
      <c r="H5" s="78" t="s">
        <v>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80"/>
      <c r="AK5" s="80"/>
      <c r="AM5" t="s">
        <v>31</v>
      </c>
      <c r="AN5" s="71">
        <f t="shared" si="0"/>
        <v>17043</v>
      </c>
      <c r="AO5" s="71">
        <f t="shared" si="0"/>
        <v>23724</v>
      </c>
      <c r="AP5" s="71">
        <f>F7</f>
        <v>22183</v>
      </c>
    </row>
    <row r="6" spans="1:43" ht="13.5" thickBot="1">
      <c r="A6" s="92" t="s">
        <v>12</v>
      </c>
      <c r="B6" s="111">
        <v>34215</v>
      </c>
      <c r="C6" s="93">
        <v>46863</v>
      </c>
      <c r="D6" s="94">
        <f>C6-B6</f>
        <v>12648</v>
      </c>
      <c r="E6" s="95">
        <f>D6/B6</f>
        <v>0.3696624287593161</v>
      </c>
      <c r="F6" s="111">
        <f>SUM(F7:F8)</f>
        <v>44925</v>
      </c>
      <c r="G6" s="96">
        <f>F6-C6</f>
        <v>-1938</v>
      </c>
      <c r="H6" s="97">
        <f>G6/C6</f>
        <v>-4.1354586774214198E-2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0"/>
      <c r="AK6" s="83"/>
      <c r="AM6" t="s">
        <v>32</v>
      </c>
      <c r="AN6" s="71">
        <f t="shared" si="0"/>
        <v>17172</v>
      </c>
      <c r="AO6" s="71">
        <f t="shared" si="0"/>
        <v>23139</v>
      </c>
      <c r="AP6" s="71">
        <f>F8</f>
        <v>22742</v>
      </c>
    </row>
    <row r="7" spans="1:43" ht="13.5" thickBot="1">
      <c r="A7" s="98" t="s">
        <v>20</v>
      </c>
      <c r="B7" s="108">
        <v>17043</v>
      </c>
      <c r="C7" s="109">
        <v>23724</v>
      </c>
      <c r="D7" s="91">
        <f>C7-B7</f>
        <v>6681</v>
      </c>
      <c r="E7" s="89">
        <f t="shared" ref="E7:E8" si="1">D7/B7</f>
        <v>0.3920084492166872</v>
      </c>
      <c r="F7">
        <v>22183</v>
      </c>
      <c r="G7" s="90">
        <f t="shared" ref="G7:G8" si="2">F7-C7</f>
        <v>-1541</v>
      </c>
      <c r="H7" s="97">
        <f t="shared" ref="H7:H8" si="3">G7/C7</f>
        <v>-6.4955319507671555E-2</v>
      </c>
      <c r="I7" s="87"/>
      <c r="J7" s="86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0"/>
      <c r="AK7" s="80"/>
    </row>
    <row r="8" spans="1:43" ht="13.5" thickBot="1">
      <c r="A8" s="99" t="s">
        <v>21</v>
      </c>
      <c r="B8" s="108">
        <v>17172</v>
      </c>
      <c r="C8" s="108">
        <v>23139</v>
      </c>
      <c r="D8" s="100">
        <f>C8-B8</f>
        <v>5967</v>
      </c>
      <c r="E8" s="101">
        <f t="shared" si="1"/>
        <v>0.34748427672955973</v>
      </c>
      <c r="F8" s="108">
        <v>22742</v>
      </c>
      <c r="G8" s="102">
        <f t="shared" si="2"/>
        <v>-397</v>
      </c>
      <c r="H8" s="97">
        <f t="shared" si="3"/>
        <v>-1.7157180517740612E-2</v>
      </c>
      <c r="I8" s="87"/>
      <c r="J8" s="8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0"/>
      <c r="AK8" s="80"/>
    </row>
    <row r="9" spans="1:43">
      <c r="A9" s="80"/>
      <c r="B9" s="80"/>
      <c r="C9" s="81"/>
      <c r="D9" s="81"/>
      <c r="E9" s="81"/>
      <c r="F9" s="80"/>
      <c r="G9" s="80"/>
      <c r="H9" s="80"/>
      <c r="I9" s="80"/>
      <c r="J9" s="86"/>
      <c r="K9" s="80"/>
      <c r="L9" s="110"/>
      <c r="M9" s="110"/>
      <c r="N9" s="110"/>
      <c r="O9" s="110"/>
      <c r="P9" s="11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43">
      <c r="J10" s="86"/>
      <c r="L10" s="52"/>
      <c r="M10" s="52"/>
      <c r="N10" s="52"/>
      <c r="O10" s="52"/>
      <c r="P10" s="52"/>
      <c r="AP10" t="e">
        <f>#REF!*51%</f>
        <v>#REF!</v>
      </c>
      <c r="AQ10" t="e">
        <f>#REF!*44.8%</f>
        <v>#REF!</v>
      </c>
    </row>
    <row r="11" spans="1:43">
      <c r="J11" s="86"/>
      <c r="L11" s="103"/>
      <c r="M11" s="104"/>
      <c r="N11" s="105"/>
      <c r="O11" s="105"/>
      <c r="P11" s="105"/>
    </row>
    <row r="12" spans="1:43">
      <c r="J12" s="86"/>
      <c r="L12" s="52"/>
      <c r="M12" s="106"/>
      <c r="N12" s="58"/>
      <c r="O12" s="58"/>
      <c r="P12" s="105"/>
      <c r="AP12" t="e">
        <f>SUM(AP10:AQ10)</f>
        <v>#REF!</v>
      </c>
    </row>
    <row r="13" spans="1:43">
      <c r="J13" s="86"/>
      <c r="L13" s="52"/>
      <c r="M13" s="106"/>
      <c r="N13" s="105"/>
      <c r="O13" s="52"/>
      <c r="P13" s="105"/>
    </row>
    <row r="14" spans="1:43">
      <c r="I14" s="52"/>
      <c r="J14" s="86"/>
      <c r="K14" s="52"/>
      <c r="L14" s="52"/>
    </row>
    <row r="15" spans="1:43">
      <c r="I15" s="52"/>
      <c r="J15" s="86"/>
      <c r="K15" s="58"/>
      <c r="L15" s="58"/>
    </row>
    <row r="16" spans="1:43">
      <c r="I16" s="52"/>
      <c r="J16" s="86"/>
      <c r="K16" s="52"/>
      <c r="L16" s="52"/>
      <c r="M16" s="52"/>
      <c r="N16" s="52"/>
      <c r="O16" s="52"/>
    </row>
    <row r="17" spans="9:15">
      <c r="I17" s="52"/>
      <c r="J17" s="105"/>
      <c r="K17" s="105"/>
      <c r="L17" s="105"/>
      <c r="M17" s="107"/>
      <c r="N17" s="107"/>
      <c r="O17" s="52"/>
    </row>
    <row r="18" spans="9:15">
      <c r="I18" s="52"/>
      <c r="J18" s="58"/>
      <c r="K18" s="58"/>
      <c r="L18" s="105"/>
      <c r="M18" s="58"/>
      <c r="N18" s="58"/>
      <c r="O18" s="52"/>
    </row>
    <row r="19" spans="9:15">
      <c r="I19" s="52"/>
      <c r="J19" s="105"/>
      <c r="K19" s="52"/>
      <c r="L19" s="105"/>
      <c r="M19" s="58"/>
      <c r="N19" s="58"/>
      <c r="O19" s="52"/>
    </row>
    <row r="20" spans="9:15">
      <c r="I20" s="52"/>
      <c r="J20" s="86"/>
      <c r="K20" s="52"/>
      <c r="L20" s="105"/>
      <c r="M20" s="52"/>
      <c r="N20" s="105"/>
      <c r="O20" s="52"/>
    </row>
    <row r="21" spans="9:15">
      <c r="I21" s="52"/>
      <c r="J21" s="86"/>
      <c r="K21" s="52"/>
      <c r="L21" s="52"/>
      <c r="M21" s="52"/>
      <c r="N21" s="52"/>
      <c r="O21" s="52"/>
    </row>
    <row r="22" spans="9:15">
      <c r="I22" s="52"/>
      <c r="J22" s="86"/>
      <c r="K22" s="52"/>
      <c r="L22" s="52"/>
    </row>
    <row r="23" spans="9:15">
      <c r="I23" s="52"/>
      <c r="J23" s="86"/>
      <c r="K23" s="58"/>
      <c r="L23" s="58"/>
    </row>
    <row r="24" spans="9:15">
      <c r="I24" s="52"/>
      <c r="J24" s="105"/>
      <c r="K24" s="105"/>
      <c r="L24" s="105"/>
    </row>
    <row r="25" spans="9:15">
      <c r="I25" s="52"/>
      <c r="J25" s="58"/>
      <c r="K25" s="58"/>
      <c r="L25" s="58"/>
    </row>
    <row r="26" spans="9:15">
      <c r="I26" s="52"/>
      <c r="J26" s="58"/>
      <c r="K26" s="58"/>
      <c r="L26" s="58"/>
    </row>
    <row r="27" spans="9:15">
      <c r="I27" s="52"/>
      <c r="J27" s="86"/>
      <c r="K27" s="52"/>
      <c r="L27" s="52"/>
    </row>
    <row r="28" spans="9:15">
      <c r="I28" s="52"/>
      <c r="J28" s="86"/>
      <c r="K28" s="52"/>
      <c r="L28" s="52"/>
    </row>
    <row r="29" spans="9:15">
      <c r="J29" s="86"/>
    </row>
    <row r="30" spans="9:15">
      <c r="J30" s="86"/>
    </row>
    <row r="31" spans="9:15">
      <c r="J31" s="86"/>
    </row>
    <row r="32" spans="9:15">
      <c r="J32" s="86"/>
    </row>
    <row r="40" spans="1:37">
      <c r="AK40" s="65"/>
    </row>
    <row r="41" spans="1:37">
      <c r="A41" s="72"/>
      <c r="B41" s="72"/>
      <c r="C41" s="72"/>
      <c r="D41" s="72"/>
      <c r="E41" s="72"/>
      <c r="F41" s="72"/>
      <c r="G41" s="72"/>
      <c r="AK41" s="67"/>
    </row>
    <row r="42" spans="1:37">
      <c r="A42" s="72"/>
      <c r="B42" s="72"/>
      <c r="C42" s="73"/>
      <c r="D42" s="73"/>
      <c r="E42" s="73"/>
      <c r="F42" s="73"/>
      <c r="G42" s="73"/>
      <c r="AK42" s="66"/>
    </row>
    <row r="43" spans="1:37">
      <c r="A43" s="73"/>
      <c r="B43" s="73"/>
      <c r="C43" s="74"/>
      <c r="D43" s="74"/>
      <c r="E43" s="74"/>
      <c r="F43" s="74"/>
      <c r="G43" s="74"/>
      <c r="AK43" s="66"/>
    </row>
    <row r="44" spans="1:37">
      <c r="A44" s="73"/>
      <c r="B44" s="73"/>
      <c r="C44" s="74"/>
      <c r="D44" s="74"/>
      <c r="E44" s="74"/>
      <c r="F44" s="74"/>
      <c r="G44" s="74"/>
      <c r="AK44" s="66"/>
    </row>
    <row r="45" spans="1:37">
      <c r="A45" s="73"/>
      <c r="B45" s="73"/>
      <c r="C45" s="74"/>
      <c r="D45" s="74"/>
      <c r="E45" s="74"/>
      <c r="F45" s="75"/>
      <c r="G45" s="74"/>
      <c r="AK45" s="48"/>
    </row>
    <row r="46" spans="1:37">
      <c r="A46" s="73"/>
      <c r="B46" s="73"/>
      <c r="C46" s="74"/>
      <c r="D46" s="74"/>
      <c r="E46" s="74"/>
      <c r="F46" s="74"/>
      <c r="G46" s="74"/>
      <c r="AK46" s="42"/>
    </row>
    <row r="47" spans="1:37">
      <c r="AK47" s="42"/>
    </row>
    <row r="48" spans="1:37">
      <c r="AK48" s="42"/>
    </row>
    <row r="49" spans="1:37">
      <c r="AK49" s="42"/>
    </row>
    <row r="50" spans="1:37"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42"/>
      <c r="AK50" s="42"/>
    </row>
    <row r="51" spans="1:37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mergeCells count="2">
    <mergeCell ref="D4:E4"/>
    <mergeCell ref="G4:H4"/>
  </mergeCells>
  <phoneticPr fontId="0" type="noConversion"/>
  <pageMargins left="0.17" right="0.17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Πινακάς 2</vt:lpstr>
      <vt:lpstr>'Πινακάς 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2014-07-02T05:49:47Z</cp:lastPrinted>
  <dcterms:created xsi:type="dcterms:W3CDTF">2003-04-22T07:59:57Z</dcterms:created>
  <dcterms:modified xsi:type="dcterms:W3CDTF">2014-07-02T05:50:02Z</dcterms:modified>
</cp:coreProperties>
</file>